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1140" yWindow="1770" windowWidth="16545" windowHeight="8565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45621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G9" i="1" l="1"/>
  <c r="B33" i="1"/>
  <c r="H33" i="1"/>
  <c r="B32" i="1" l="1"/>
  <c r="H31" i="1"/>
  <c r="H32" i="1"/>
  <c r="B31" i="1"/>
  <c r="C27" i="1"/>
  <c r="H18" i="1" l="1"/>
  <c r="B18" i="1"/>
  <c r="H30" i="1" l="1"/>
  <c r="B30" i="1"/>
  <c r="B28" i="1" l="1"/>
  <c r="H29" i="1" l="1"/>
  <c r="H28" i="1"/>
  <c r="H26" i="1"/>
  <c r="H25" i="1"/>
  <c r="H24" i="1"/>
  <c r="H23" i="1"/>
  <c r="H21" i="1"/>
  <c r="H17" i="1"/>
  <c r="H14" i="1"/>
  <c r="H13" i="1"/>
  <c r="H12" i="1"/>
  <c r="H11" i="1"/>
  <c r="I9" i="1"/>
  <c r="H10" i="1"/>
  <c r="F27" i="1" l="1"/>
  <c r="J20" i="1" l="1"/>
  <c r="B22" i="1" l="1"/>
  <c r="E20" i="1"/>
  <c r="B21" i="1"/>
  <c r="D20" i="1"/>
  <c r="K20" i="1"/>
  <c r="H20" i="1" s="1"/>
  <c r="B23" i="1"/>
  <c r="B20" i="1" l="1"/>
  <c r="K34" i="1"/>
  <c r="J27" i="1"/>
  <c r="H27" i="1" l="1"/>
  <c r="D15" i="1"/>
  <c r="B26" i="1" l="1"/>
  <c r="C9" i="1" l="1"/>
  <c r="B17" i="1"/>
  <c r="L34" i="1"/>
  <c r="B12" i="1"/>
  <c r="E27" i="1" l="1"/>
  <c r="G27" i="1"/>
  <c r="C34" i="1"/>
  <c r="E25" i="1"/>
  <c r="F25" i="1"/>
  <c r="G25" i="1"/>
  <c r="D25" i="1"/>
  <c r="B10" i="1"/>
  <c r="B11" i="1"/>
  <c r="B25" i="1" l="1"/>
  <c r="G15" i="1" l="1"/>
  <c r="G34" i="1" s="1"/>
  <c r="F15" i="1"/>
  <c r="E15" i="1"/>
  <c r="E34" i="1" s="1"/>
  <c r="B16" i="1"/>
  <c r="B15" i="1" s="1"/>
  <c r="F9" i="1" l="1"/>
  <c r="F34" i="1" s="1"/>
  <c r="D9" i="1" l="1"/>
  <c r="H9" i="1"/>
  <c r="B9" i="1" l="1"/>
  <c r="B19" i="1"/>
  <c r="B24" i="1" l="1"/>
  <c r="B13" i="1" l="1"/>
  <c r="B14" i="1" l="1"/>
  <c r="M34" i="1" l="1"/>
  <c r="I27" i="1" l="1"/>
  <c r="I34" i="1" s="1"/>
  <c r="H19" i="1" l="1"/>
  <c r="H16" i="1" l="1"/>
  <c r="H34" i="1" s="1"/>
  <c r="J15" i="1"/>
  <c r="H15" i="1" s="1"/>
  <c r="J34" i="1"/>
  <c r="B29" i="1" l="1"/>
  <c r="D27" i="1"/>
  <c r="D34" i="1" l="1"/>
  <c r="B27" i="1"/>
  <c r="B34" i="1" s="1"/>
  <c r="B38" i="1" s="1"/>
</calcChain>
</file>

<file path=xl/sharedStrings.xml><?xml version="1.0" encoding="utf-8"?>
<sst xmlns="http://schemas.openxmlformats.org/spreadsheetml/2006/main" count="42" uniqueCount="37">
  <si>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</si>
  <si>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</si>
  <si>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</si>
  <si>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</si>
  <si>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</si>
  <si>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</si>
  <si>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</si>
  <si>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</si>
  <si>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</si>
  <si>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</si>
  <si>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</si>
  <si>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</si>
  <si>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</si>
  <si>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</si>
  <si>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</si>
  <si>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</si>
  <si>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</si>
  <si>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</si>
  <si>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</si>
  <si>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</si>
  <si>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</si>
  <si>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</si>
  <si>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</si>
  <si>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</si>
  <si>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</si>
  <si>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</si>
  <si>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</si>
  <si>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</si>
  <si>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</si>
  <si>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</si>
  <si>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</si>
  <si>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</si>
  <si>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</si>
  <si>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</si>
  <si>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</si>
  <si>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</si>
  <si>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Полезный отпуск электроэнергии и мощности по тарифным группам в разрезе территориальных сетевых организаций за период январь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</si>
</sst>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5" fontId="27" fillId="2" borderId="3" xfId="0" applyNumberFormat="1" applyFont="1" applyFill="1" applyBorder="1" applyAlignment="1">
      <alignment horizontal="center" vertical="center" wrapText="1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4" fontId="32" fillId="0" borderId="1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0"/>
  <sheetViews>
    <sheetView tabSelected="1" zoomScale="70" zoomScaleNormal="70" workbookViewId="0">
      <selection activeCell="I29" sqref="I29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6.85546875" bestFit="1" customWidth="1"/>
    <col min="4" max="4" width="15.5703125" customWidth="1"/>
    <col min="5" max="5" width="14.28515625" customWidth="1"/>
    <col min="6" max="6" width="19.42578125" bestFit="1" customWidth="1"/>
    <col min="7" max="7" width="18.42578125" bestFit="1" customWidth="1"/>
    <col min="8" max="13" width="14.28515625" customWidth="1"/>
    <col min="16" max="16" width="16.42578125" bestFit="1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19" t="s">
        <v>36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24" t="s">
        <v>6</v>
      </c>
      <c r="B5" s="124"/>
      <c r="C5" s="124"/>
      <c r="D5" s="124"/>
      <c r="E5" s="124"/>
      <c r="F5" s="124"/>
      <c r="G5" s="124"/>
      <c r="H5" s="124"/>
      <c r="I5" s="125"/>
      <c r="J5" s="125"/>
      <c r="K5" s="125"/>
      <c r="L5" s="125"/>
      <c r="M5" s="125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26" t="s">
        <v>8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22" t="s">
        <v>5</v>
      </c>
      <c r="B7" s="120" t="s">
        <v>17</v>
      </c>
      <c r="C7" s="117"/>
      <c r="D7" s="117"/>
      <c r="E7" s="117"/>
      <c r="F7" s="117"/>
      <c r="G7" s="118"/>
      <c r="H7" s="120" t="s">
        <v>18</v>
      </c>
      <c r="I7" s="117"/>
      <c r="J7" s="117"/>
      <c r="K7" s="117"/>
      <c r="L7" s="117"/>
      <c r="M7" s="118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23"/>
      <c r="B8" s="121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21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31" t="s">
        <v>23</v>
      </c>
      <c r="B9" s="109">
        <f>SUM(C9:G9)</f>
        <v>16590.725000000002</v>
      </c>
      <c r="C9" s="105">
        <f>C10+C11</f>
        <v>8443.4050000000007</v>
      </c>
      <c r="D9" s="105">
        <f t="shared" ref="D9:H9" si="0">D10+D11</f>
        <v>6930.4040000000005</v>
      </c>
      <c r="E9" s="105"/>
      <c r="F9" s="105">
        <f t="shared" si="0"/>
        <v>1193.5260000000001</v>
      </c>
      <c r="G9" s="105">
        <f t="shared" si="0"/>
        <v>23.39</v>
      </c>
      <c r="H9" s="105">
        <f t="shared" si="0"/>
        <v>0</v>
      </c>
      <c r="I9" s="105">
        <f>I10+I11</f>
        <v>15.081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75" outlineLevel="1" x14ac:dyDescent="0.25">
      <c r="A10" s="29" t="s">
        <v>24</v>
      </c>
      <c r="B10" s="110">
        <f>SUM(C10:G10)</f>
        <v>2385.0810000000001</v>
      </c>
      <c r="C10" s="114">
        <v>783.15</v>
      </c>
      <c r="D10" s="114">
        <v>1601.931</v>
      </c>
      <c r="E10" s="115"/>
      <c r="F10" s="115"/>
      <c r="G10" s="115"/>
      <c r="H10" s="88">
        <f t="shared" ref="H10:H21" si="1">SUM(J10:M10)</f>
        <v>0</v>
      </c>
      <c r="I10" s="116">
        <v>2.19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75" outlineLevel="1" x14ac:dyDescent="0.25">
      <c r="A11" s="30" t="s">
        <v>25</v>
      </c>
      <c r="B11" s="110">
        <f t="shared" ref="B11:B24" si="2">SUM(C11:G11)</f>
        <v>14205.643999999998</v>
      </c>
      <c r="C11" s="88">
        <v>7660.2550000000001</v>
      </c>
      <c r="D11" s="88">
        <v>5328.473</v>
      </c>
      <c r="E11" s="88"/>
      <c r="F11" s="88">
        <v>1193.5260000000001</v>
      </c>
      <c r="G11" s="88">
        <v>23.39</v>
      </c>
      <c r="H11" s="88">
        <f t="shared" si="1"/>
        <v>0</v>
      </c>
      <c r="I11" s="88">
        <v>12.891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75" x14ac:dyDescent="0.25">
      <c r="A12" s="6" t="s">
        <v>11</v>
      </c>
      <c r="B12" s="111">
        <f>SUM(C12:G12)</f>
        <v>1467.298</v>
      </c>
      <c r="C12" s="92"/>
      <c r="D12" s="92">
        <v>644.995</v>
      </c>
      <c r="E12" s="92">
        <v>822.303</v>
      </c>
      <c r="F12" s="92"/>
      <c r="G12" s="92"/>
      <c r="H12" s="88">
        <f t="shared" si="1"/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12</v>
      </c>
      <c r="B13" s="111">
        <f t="shared" si="2"/>
        <v>25.628</v>
      </c>
      <c r="C13" s="92"/>
      <c r="D13" s="95"/>
      <c r="E13" s="95"/>
      <c r="F13" s="95">
        <v>25.628</v>
      </c>
      <c r="G13" s="92">
        <v>0</v>
      </c>
      <c r="H13" s="88">
        <f t="shared" si="1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13</v>
      </c>
      <c r="B14" s="111">
        <f t="shared" si="2"/>
        <v>661.49099999999999</v>
      </c>
      <c r="C14" s="92"/>
      <c r="D14" s="95">
        <v>661.49099999999999</v>
      </c>
      <c r="E14" s="95"/>
      <c r="F14" s="95"/>
      <c r="G14" s="92"/>
      <c r="H14" s="88">
        <f t="shared" si="1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75" x14ac:dyDescent="0.25">
      <c r="A15" s="48" t="s">
        <v>14</v>
      </c>
      <c r="B15" s="111">
        <f>SUM(B16:B17)</f>
        <v>95660.561999999991</v>
      </c>
      <c r="C15" s="95"/>
      <c r="D15" s="95">
        <f>D16+D17</f>
        <v>94210.233999999997</v>
      </c>
      <c r="E15" s="95">
        <f>E16+E17</f>
        <v>90.686999999999998</v>
      </c>
      <c r="F15" s="95">
        <f t="shared" ref="F15" si="3">F16+F17</f>
        <v>1357.9849999999999</v>
      </c>
      <c r="G15" s="95">
        <f>G16+G17</f>
        <v>1.6559999999999999</v>
      </c>
      <c r="H15" s="88">
        <f t="shared" si="1"/>
        <v>95.379000000000005</v>
      </c>
      <c r="I15" s="95"/>
      <c r="J15" s="99">
        <f>J16+J17</f>
        <v>95.379000000000005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75" outlineLevel="1" x14ac:dyDescent="0.25">
      <c r="A16" s="40" t="s">
        <v>26</v>
      </c>
      <c r="B16" s="111">
        <f>SUM(C16:G16)</f>
        <v>69339.986999999994</v>
      </c>
      <c r="C16" s="92"/>
      <c r="D16" s="92">
        <v>69339.986999999994</v>
      </c>
      <c r="E16" s="92"/>
      <c r="F16" s="92"/>
      <c r="G16" s="92"/>
      <c r="H16" s="88">
        <f t="shared" si="1"/>
        <v>95.379000000000005</v>
      </c>
      <c r="I16" s="92"/>
      <c r="J16" s="99">
        <v>95.379000000000005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75" outlineLevel="1" x14ac:dyDescent="0.25">
      <c r="A17" s="40" t="s">
        <v>27</v>
      </c>
      <c r="B17" s="111">
        <f>D17+E17+F17+G17</f>
        <v>26320.575000000001</v>
      </c>
      <c r="C17" s="92"/>
      <c r="D17" s="92">
        <v>24870.246999999999</v>
      </c>
      <c r="E17" s="92">
        <v>90.686999999999998</v>
      </c>
      <c r="F17" s="92">
        <v>1357.9849999999999</v>
      </c>
      <c r="G17" s="92">
        <v>1.6559999999999999</v>
      </c>
      <c r="H17" s="88">
        <f t="shared" si="1"/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75" x14ac:dyDescent="0.25">
      <c r="A18" s="48" t="s">
        <v>32</v>
      </c>
      <c r="B18" s="111">
        <f>SUM(C18:G18)</f>
        <v>0.33500000000000002</v>
      </c>
      <c r="C18" s="92"/>
      <c r="D18" s="92"/>
      <c r="E18" s="92">
        <v>0.33500000000000002</v>
      </c>
      <c r="F18" s="92"/>
      <c r="G18" s="92"/>
      <c r="H18" s="88">
        <f t="shared" ref="H18" si="4">SUM(J18:M18)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31.5" collapsed="1" x14ac:dyDescent="0.25">
      <c r="A19" s="7" t="s">
        <v>15</v>
      </c>
      <c r="B19" s="111">
        <f>SUM(C19:G19)</f>
        <v>25204.901000000002</v>
      </c>
      <c r="C19" s="92"/>
      <c r="D19" s="92">
        <v>25204.901000000002</v>
      </c>
      <c r="E19" s="92"/>
      <c r="F19" s="92"/>
      <c r="G19" s="92"/>
      <c r="H19" s="88">
        <f t="shared" si="1"/>
        <v>39.191000000000003</v>
      </c>
      <c r="I19" s="92"/>
      <c r="J19" s="92">
        <v>39.191000000000003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16</v>
      </c>
      <c r="B20" s="111">
        <f>SUM(C20:G20)</f>
        <v>22024.235000000001</v>
      </c>
      <c r="C20" s="92"/>
      <c r="D20" s="92">
        <f>D21+D22+D23</f>
        <v>19663.516</v>
      </c>
      <c r="E20" s="92">
        <f>E21+E22+E23</f>
        <v>2360.7190000000001</v>
      </c>
      <c r="F20" s="92"/>
      <c r="G20" s="92"/>
      <c r="H20" s="88">
        <f t="shared" si="1"/>
        <v>32.603000000000002</v>
      </c>
      <c r="I20" s="92"/>
      <c r="J20" s="92">
        <f>J21+J23+J22</f>
        <v>28.224</v>
      </c>
      <c r="K20" s="93">
        <f>K21+K22+K23</f>
        <v>4.3790000000000004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75" outlineLevel="1" x14ac:dyDescent="0.25">
      <c r="A21" s="15" t="s">
        <v>28</v>
      </c>
      <c r="B21" s="111">
        <f>SUM(C21:G21)</f>
        <v>19663.516</v>
      </c>
      <c r="C21" s="92"/>
      <c r="D21" s="92">
        <v>19663.516</v>
      </c>
      <c r="E21" s="92"/>
      <c r="F21" s="92"/>
      <c r="G21" s="92"/>
      <c r="H21" s="88">
        <f t="shared" si="1"/>
        <v>28.224</v>
      </c>
      <c r="I21" s="92"/>
      <c r="J21" s="92">
        <v>28.224</v>
      </c>
      <c r="K21" s="93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75" outlineLevel="1" x14ac:dyDescent="0.25">
      <c r="A22" s="15" t="s">
        <v>30</v>
      </c>
      <c r="B22" s="111">
        <f>SUM(C22:G22)</f>
        <v>2082.0529999999999</v>
      </c>
      <c r="C22" s="92"/>
      <c r="D22" s="104"/>
      <c r="E22" s="92">
        <v>2082.0529999999999</v>
      </c>
      <c r="F22" s="92"/>
      <c r="G22" s="92"/>
      <c r="H22" s="88"/>
      <c r="I22" s="92"/>
      <c r="J22" s="103"/>
      <c r="K22" s="92">
        <v>3.8620000000000001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75" outlineLevel="1" x14ac:dyDescent="0.25">
      <c r="A23" s="15" t="s">
        <v>29</v>
      </c>
      <c r="B23" s="111">
        <f t="shared" si="2"/>
        <v>278.666</v>
      </c>
      <c r="C23" s="92"/>
      <c r="D23" s="104"/>
      <c r="E23" s="92">
        <v>278.666</v>
      </c>
      <c r="F23" s="92"/>
      <c r="G23" s="92"/>
      <c r="H23" s="88">
        <f t="shared" ref="H23:H33" si="5">SUM(J23:M23)</f>
        <v>0.51700000000000002</v>
      </c>
      <c r="I23" s="92"/>
      <c r="J23" s="103"/>
      <c r="K23" s="92">
        <v>0.51700000000000002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75" x14ac:dyDescent="0.25">
      <c r="A24" s="7" t="s">
        <v>19</v>
      </c>
      <c r="B24" s="111">
        <f t="shared" si="2"/>
        <v>63.844999999999999</v>
      </c>
      <c r="C24" s="92"/>
      <c r="D24" s="92"/>
      <c r="E24" s="92"/>
      <c r="F24" s="92">
        <v>54.655999999999999</v>
      </c>
      <c r="G24" s="92">
        <v>9.1890000000000001</v>
      </c>
      <c r="H24" s="88">
        <f t="shared" si="5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" customHeight="1" x14ac:dyDescent="0.25">
      <c r="A25" s="6" t="s">
        <v>20</v>
      </c>
      <c r="B25" s="112">
        <f>SUM(C25:G25)</f>
        <v>38227.580999999991</v>
      </c>
      <c r="C25" s="92"/>
      <c r="D25" s="92">
        <f>SUM(D26:D26)</f>
        <v>24265.829999999998</v>
      </c>
      <c r="E25" s="92">
        <f>SUM(E26:E26)</f>
        <v>10310.83</v>
      </c>
      <c r="F25" s="92">
        <f>SUM(F26:F26)</f>
        <v>3648.6619999999998</v>
      </c>
      <c r="G25" s="92">
        <f>SUM(G26:G26)</f>
        <v>2.2589999999999999</v>
      </c>
      <c r="H25" s="88">
        <f t="shared" si="5"/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75" outlineLevel="1" x14ac:dyDescent="0.25">
      <c r="A26" s="15" t="s">
        <v>10</v>
      </c>
      <c r="B26" s="113">
        <f>SUM(C26:G26)</f>
        <v>38227.580999999991</v>
      </c>
      <c r="C26" s="84"/>
      <c r="D26" s="88">
        <v>24265.829999999998</v>
      </c>
      <c r="E26" s="88">
        <v>10310.83</v>
      </c>
      <c r="F26" s="88">
        <v>3648.6619999999998</v>
      </c>
      <c r="G26" s="88">
        <v>2.2589999999999999</v>
      </c>
      <c r="H26" s="88">
        <f t="shared" si="5"/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" customHeight="1" x14ac:dyDescent="0.25">
      <c r="A27" s="8" t="s">
        <v>9</v>
      </c>
      <c r="B27" s="111">
        <f>SUM(C27:G27)</f>
        <v>32302.682000000001</v>
      </c>
      <c r="C27" s="92">
        <f>SUM(C28:C29)</f>
        <v>1023.989</v>
      </c>
      <c r="D27" s="92">
        <f>SUM(D28:D29)</f>
        <v>30622.781999999999</v>
      </c>
      <c r="E27" s="92">
        <f>SUM(E28:E29)</f>
        <v>514.98400000000004</v>
      </c>
      <c r="F27" s="92">
        <f>SUM(F28:F29)</f>
        <v>140.92699999999999</v>
      </c>
      <c r="G27" s="92">
        <f>SUM(G28:G29)</f>
        <v>0</v>
      </c>
      <c r="H27" s="88">
        <f t="shared" si="5"/>
        <v>45.014000000000003</v>
      </c>
      <c r="I27" s="92">
        <f>I28+I29</f>
        <v>27.908999999999999</v>
      </c>
      <c r="J27" s="92">
        <f>J28+J29</f>
        <v>45.014000000000003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45" customHeight="1" outlineLevel="1" collapsed="1" x14ac:dyDescent="0.25">
      <c r="A28" s="10" t="s">
        <v>21</v>
      </c>
      <c r="B28" s="111">
        <f t="shared" ref="B28:B33" si="6">SUM(C28:G28)</f>
        <v>4273.0649999999996</v>
      </c>
      <c r="C28" s="88"/>
      <c r="D28" s="88">
        <v>4273.0649999999996</v>
      </c>
      <c r="E28" s="88"/>
      <c r="F28" s="88"/>
      <c r="G28" s="88"/>
      <c r="H28" s="88">
        <f t="shared" si="5"/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45" customHeight="1" outlineLevel="1" x14ac:dyDescent="0.25">
      <c r="A29" s="10" t="s">
        <v>22</v>
      </c>
      <c r="B29" s="111">
        <f t="shared" si="6"/>
        <v>28029.617000000002</v>
      </c>
      <c r="C29" s="88">
        <v>1023.989</v>
      </c>
      <c r="D29" s="108">
        <v>26349.717000000001</v>
      </c>
      <c r="E29" s="88">
        <v>514.98400000000004</v>
      </c>
      <c r="F29" s="88">
        <v>140.92699999999999</v>
      </c>
      <c r="G29" s="88"/>
      <c r="H29" s="88">
        <f t="shared" si="5"/>
        <v>45.014000000000003</v>
      </c>
      <c r="I29" s="88">
        <v>27.908999999999999</v>
      </c>
      <c r="J29" s="88">
        <v>45.014000000000003</v>
      </c>
      <c r="K29" s="90"/>
      <c r="L29" s="90"/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45" customHeight="1" x14ac:dyDescent="0.25">
      <c r="A30" s="6" t="s">
        <v>31</v>
      </c>
      <c r="B30" s="111">
        <f t="shared" si="6"/>
        <v>196.37100000000001</v>
      </c>
      <c r="C30" s="88"/>
      <c r="D30" s="92">
        <v>196.37100000000001</v>
      </c>
      <c r="E30" s="88"/>
      <c r="F30" s="88"/>
      <c r="G30" s="88"/>
      <c r="H30" s="88">
        <f t="shared" si="5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45" customHeight="1" x14ac:dyDescent="0.25">
      <c r="A31" s="6" t="s">
        <v>33</v>
      </c>
      <c r="B31" s="111">
        <f t="shared" si="6"/>
        <v>2592.3110000000001</v>
      </c>
      <c r="C31" s="88"/>
      <c r="D31" s="92">
        <v>2592.3110000000001</v>
      </c>
      <c r="E31" s="88"/>
      <c r="F31" s="88"/>
      <c r="G31" s="88"/>
      <c r="H31" s="88">
        <f t="shared" si="5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45" customHeight="1" x14ac:dyDescent="0.25">
      <c r="A32" s="6" t="s">
        <v>34</v>
      </c>
      <c r="B32" s="111">
        <f t="shared" si="6"/>
        <v>855.03099999999995</v>
      </c>
      <c r="C32" s="88"/>
      <c r="D32" s="92">
        <v>855.03099999999995</v>
      </c>
      <c r="E32" s="88"/>
      <c r="F32" s="88"/>
      <c r="G32" s="88"/>
      <c r="H32" s="88">
        <f t="shared" si="5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45" customHeight="1" x14ac:dyDescent="0.25">
      <c r="A33" s="6" t="s">
        <v>35</v>
      </c>
      <c r="B33" s="111">
        <f t="shared" si="6"/>
        <v>42.872999999999998</v>
      </c>
      <c r="C33" s="88"/>
      <c r="D33" s="92">
        <v>42.872999999999998</v>
      </c>
      <c r="E33" s="88"/>
      <c r="F33" s="88"/>
      <c r="G33" s="88"/>
      <c r="H33" s="88">
        <f t="shared" si="5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2.9" customHeight="1" x14ac:dyDescent="0.25">
      <c r="A34" s="16" t="s">
        <v>4</v>
      </c>
      <c r="B34" s="107">
        <f>SUM(B9:B33)-B9-B15-B20-B25-B27</f>
        <v>235915.86900000015</v>
      </c>
      <c r="C34" s="93">
        <f>C9+C27</f>
        <v>9467.3940000000002</v>
      </c>
      <c r="D34" s="93">
        <f>D9+D12+D14+D16+D19+D20+D25+D27+D17+D30+D31+D32+D33</f>
        <v>205890.73899999997</v>
      </c>
      <c r="E34" s="93">
        <f>E12+E25+E27+E20+E15+E29</f>
        <v>14614.507</v>
      </c>
      <c r="F34" s="93">
        <f>F9+F13+F24+F25+F15+F27</f>
        <v>6421.3839999999991</v>
      </c>
      <c r="G34" s="93">
        <f>G13+G24+G25+G15+G11</f>
        <v>36.494</v>
      </c>
      <c r="H34" s="93">
        <f>H9+H12+H13+H14+H16+H19+H21+H24+H25+H27+H30</f>
        <v>207.80799999999999</v>
      </c>
      <c r="I34" s="93">
        <f>I9+I27</f>
        <v>42.989999999999995</v>
      </c>
      <c r="J34" s="93">
        <f>J16+J19+J21+J25+J27+J30</f>
        <v>207.80799999999999</v>
      </c>
      <c r="K34" s="93">
        <f>K20</f>
        <v>4.3790000000000004</v>
      </c>
      <c r="L34" s="93">
        <f>L25</f>
        <v>0</v>
      </c>
      <c r="M34" s="93">
        <f>SUM(M11:M27)</f>
        <v>0</v>
      </c>
      <c r="N34" s="17"/>
      <c r="O34" s="17"/>
      <c r="P34" s="79"/>
      <c r="Q34" s="1"/>
      <c r="R34" s="1"/>
      <c r="S34" s="1"/>
      <c r="T34" s="1"/>
      <c r="U34" s="1"/>
      <c r="V34" s="1"/>
      <c r="W34" s="1"/>
      <c r="X34" s="1"/>
    </row>
    <row r="35" spans="1:24" ht="20.25" x14ac:dyDescent="0.3">
      <c r="A35" s="19"/>
      <c r="B35" s="86"/>
      <c r="C35" s="26"/>
      <c r="D35" s="26"/>
      <c r="E35" s="26"/>
      <c r="F35" s="71"/>
      <c r="G35" s="17"/>
      <c r="H35" s="1"/>
      <c r="I35" s="1"/>
      <c r="J35" s="1"/>
      <c r="K35" s="1"/>
      <c r="L35" s="1"/>
      <c r="M35" s="1"/>
      <c r="N35" s="1"/>
      <c r="O35" s="1"/>
      <c r="P35" s="80"/>
      <c r="Q35" s="1"/>
      <c r="R35" s="1"/>
      <c r="S35" s="1"/>
      <c r="T35" s="1"/>
      <c r="U35" s="1"/>
      <c r="V35" s="1"/>
      <c r="W35" s="1"/>
      <c r="X35" s="1"/>
    </row>
    <row r="36" spans="1:24" ht="20.25" x14ac:dyDescent="0.3">
      <c r="A36" s="20"/>
      <c r="B36" s="43"/>
      <c r="C36" s="81"/>
      <c r="D36" s="49"/>
      <c r="E36" s="32"/>
      <c r="F36" s="72"/>
      <c r="G36" s="18"/>
      <c r="H36" s="1"/>
      <c r="I36" s="1"/>
      <c r="J36" s="1"/>
      <c r="K36" s="1"/>
      <c r="L36" s="1"/>
      <c r="M36" s="1"/>
      <c r="N36" s="1"/>
      <c r="O36" s="1"/>
      <c r="P36" s="19"/>
      <c r="Q36" s="1"/>
      <c r="R36" s="1"/>
      <c r="S36" s="1"/>
      <c r="T36" s="1"/>
      <c r="U36" s="1"/>
      <c r="V36" s="1"/>
      <c r="W36" s="1"/>
      <c r="X36" s="1"/>
    </row>
    <row r="37" spans="1:24" ht="20.25" x14ac:dyDescent="0.3">
      <c r="A37" s="20"/>
      <c r="B37" s="44">
        <v>235852608</v>
      </c>
      <c r="C37" s="83"/>
      <c r="D37" s="49"/>
      <c r="E37" s="82"/>
      <c r="F37" s="73"/>
      <c r="G37" s="1"/>
      <c r="H37" s="18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25" x14ac:dyDescent="0.3">
      <c r="A38" s="43"/>
      <c r="B38" s="50">
        <f>B37-B34*1000</f>
        <v>-63261.000000149012</v>
      </c>
      <c r="C38" s="75"/>
      <c r="D38" s="70"/>
      <c r="E38" s="76"/>
      <c r="F38" s="73"/>
      <c r="G38" s="1"/>
      <c r="H38" s="33"/>
      <c r="I38" s="33"/>
      <c r="J38" s="33"/>
      <c r="K38" s="33"/>
      <c r="L38" s="33"/>
      <c r="M38" s="33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25" x14ac:dyDescent="0.3">
      <c r="A39" s="21"/>
      <c r="B39" s="45"/>
      <c r="C39" s="74"/>
      <c r="D39" s="49"/>
      <c r="E39" s="23"/>
      <c r="F39" s="73"/>
      <c r="G39" s="28"/>
      <c r="H39" s="34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25" x14ac:dyDescent="0.3">
      <c r="A40" s="22"/>
      <c r="B40" s="45"/>
      <c r="C40" s="74"/>
      <c r="D40" s="27"/>
      <c r="E40" s="23"/>
      <c r="F40" s="73"/>
      <c r="G40" s="28"/>
      <c r="H40" s="33"/>
      <c r="I40" s="33"/>
      <c r="J40" s="33"/>
      <c r="K40" s="33"/>
      <c r="L40" s="33"/>
      <c r="M40" s="3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0.25" x14ac:dyDescent="0.3">
      <c r="A41" s="22"/>
      <c r="B41" s="22"/>
      <c r="C41" s="51"/>
      <c r="D41" s="27"/>
      <c r="E41" s="23"/>
      <c r="F41" s="73"/>
      <c r="G41" s="1"/>
      <c r="H41" s="33"/>
      <c r="I41" s="35"/>
      <c r="J41" s="36"/>
      <c r="K41" s="37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5">
      <c r="A42" s="22"/>
      <c r="B42" s="22"/>
      <c r="C42" s="51"/>
      <c r="D42" s="27"/>
      <c r="E42" s="52"/>
      <c r="G42" s="1"/>
      <c r="H42" s="33"/>
      <c r="I42" s="38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5">
      <c r="A43" s="22"/>
      <c r="B43" s="22"/>
      <c r="C43" s="51"/>
      <c r="D43" s="53"/>
      <c r="E43" s="54"/>
      <c r="G43" s="1"/>
      <c r="H43" s="33"/>
      <c r="I43" s="33"/>
      <c r="J43" s="33"/>
      <c r="K43" s="33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5">
      <c r="A44" s="24"/>
      <c r="B44" s="22"/>
      <c r="C44" s="46"/>
      <c r="D44" s="27"/>
      <c r="E44" s="23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3">
      <c r="A45" s="24"/>
      <c r="B45" s="22"/>
      <c r="C45" s="46"/>
      <c r="D45" s="27"/>
      <c r="E45" s="23"/>
      <c r="F45" s="73"/>
      <c r="H45" s="39"/>
      <c r="I45" s="39"/>
      <c r="J45" s="39"/>
      <c r="K45" s="39"/>
      <c r="L45" s="39"/>
      <c r="M45" s="39"/>
    </row>
    <row r="46" spans="1:24" ht="20.25" x14ac:dyDescent="0.3">
      <c r="A46" s="67"/>
      <c r="B46" s="55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15.75" x14ac:dyDescent="0.25">
      <c r="A47" s="24"/>
      <c r="B47" s="56"/>
      <c r="C47" s="47"/>
      <c r="D47" s="27"/>
      <c r="E47" s="23"/>
      <c r="H47" s="39"/>
      <c r="I47" s="39"/>
      <c r="J47" s="39"/>
      <c r="K47" s="39"/>
      <c r="L47" s="39"/>
      <c r="M47" s="39"/>
    </row>
    <row r="48" spans="1:24" ht="15.75" x14ac:dyDescent="0.25">
      <c r="A48" s="67"/>
      <c r="B48" s="57"/>
      <c r="C48" s="51"/>
      <c r="D48" s="27"/>
      <c r="E48" s="58"/>
      <c r="H48" s="39"/>
      <c r="I48" s="39"/>
      <c r="J48" s="39"/>
      <c r="K48" s="39"/>
      <c r="L48" s="39"/>
      <c r="M48" s="39"/>
    </row>
    <row r="49" spans="1:6" ht="15.75" x14ac:dyDescent="0.25">
      <c r="A49" s="68"/>
      <c r="B49" s="59"/>
      <c r="C49" s="60"/>
      <c r="D49" s="61"/>
      <c r="E49" s="62"/>
    </row>
    <row r="50" spans="1:6" ht="15.75" x14ac:dyDescent="0.25">
      <c r="A50" s="68"/>
      <c r="B50" s="59"/>
      <c r="C50" s="46"/>
      <c r="D50" s="63"/>
      <c r="E50" s="58"/>
    </row>
    <row r="51" spans="1:6" ht="15.75" x14ac:dyDescent="0.25">
      <c r="A51" s="24"/>
      <c r="B51" s="22"/>
      <c r="C51" s="46"/>
      <c r="D51" s="61"/>
      <c r="E51" s="52"/>
    </row>
    <row r="52" spans="1:6" ht="15.75" x14ac:dyDescent="0.25">
      <c r="A52" s="47"/>
      <c r="B52" s="22"/>
      <c r="C52" s="46"/>
      <c r="D52" s="27"/>
      <c r="E52" s="64"/>
    </row>
    <row r="53" spans="1:6" ht="15.75" x14ac:dyDescent="0.25">
      <c r="A53" s="69"/>
      <c r="B53" s="65"/>
      <c r="C53" s="46"/>
      <c r="D53" s="53"/>
      <c r="E53" s="64"/>
    </row>
    <row r="54" spans="1:6" ht="15.75" x14ac:dyDescent="0.25">
      <c r="A54" s="24"/>
      <c r="B54" s="56"/>
      <c r="C54" s="46"/>
      <c r="D54" s="53"/>
      <c r="E54" s="23"/>
    </row>
    <row r="55" spans="1:6" ht="15.75" x14ac:dyDescent="0.25">
      <c r="A55" s="39"/>
      <c r="B55" s="39"/>
      <c r="C55" s="46"/>
      <c r="D55" s="27"/>
      <c r="E55" s="23"/>
      <c r="F55" s="39"/>
    </row>
    <row r="56" spans="1:6" ht="15.75" x14ac:dyDescent="0.25">
      <c r="A56" s="25"/>
      <c r="B56" s="39"/>
      <c r="C56" s="46"/>
      <c r="D56" s="66"/>
      <c r="E56" s="23"/>
      <c r="F56" s="39"/>
    </row>
    <row r="57" spans="1:6" ht="15.75" x14ac:dyDescent="0.25">
      <c r="A57" s="25"/>
      <c r="B57" s="39"/>
      <c r="C57" s="51"/>
      <c r="D57" s="53"/>
      <c r="E57" s="58"/>
      <c r="F57" s="39"/>
    </row>
    <row r="58" spans="1:6" x14ac:dyDescent="0.25">
      <c r="A58" s="25"/>
      <c r="B58" s="39"/>
      <c r="C58" s="39"/>
      <c r="D58" s="39"/>
      <c r="E58" s="39"/>
      <c r="F58" s="39"/>
    </row>
    <row r="59" spans="1:6" x14ac:dyDescent="0.25">
      <c r="A59" s="25"/>
      <c r="B59" s="39"/>
      <c r="C59" s="39"/>
      <c r="D59" s="39"/>
      <c r="E59" s="39"/>
      <c r="F59" s="39"/>
    </row>
    <row r="60" spans="1:6" x14ac:dyDescent="0.25">
      <c r="A60" s="25"/>
      <c r="B60" s="39"/>
      <c r="C60" s="39"/>
      <c r="D60" s="39"/>
      <c r="E60" s="39"/>
      <c r="F60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Петухов, доб. 238 (к. 207)</cp:lastModifiedBy>
  <dcterms:created xsi:type="dcterms:W3CDTF">2016-07-25T04:23:17Z</dcterms:created>
  <dcterms:modified xsi:type="dcterms:W3CDTF">2021-02-24T05:10:47Z</dcterms:modified>
</cp:coreProperties>
</file>